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783" activeTab="0"/>
  </bookViews>
  <sheets>
    <sheet name="WRPF PRO BP Raw" sheetId="1" r:id="rId1"/>
  </sheets>
  <definedNames/>
  <calcPr fullCalcOnLoad="1"/>
</workbook>
</file>

<file path=xl/sharedStrings.xml><?xml version="1.0" encoding="utf-8"?>
<sst xmlns="http://schemas.openxmlformats.org/spreadsheetml/2006/main" count="180" uniqueCount="122">
  <si>
    <t>Place</t>
  </si>
  <si>
    <t>Name</t>
  </si>
  <si>
    <t>Age class
dob / age</t>
  </si>
  <si>
    <t>Own bw</t>
  </si>
  <si>
    <t>Wilks</t>
  </si>
  <si>
    <t>Country / city</t>
  </si>
  <si>
    <t>Bench press</t>
  </si>
  <si>
    <t>Points</t>
  </si>
  <si>
    <t>Coach</t>
  </si>
  <si>
    <t>1</t>
  </si>
  <si>
    <t/>
  </si>
  <si>
    <t>2</t>
  </si>
  <si>
    <t>3</t>
  </si>
  <si>
    <t xml:space="preserve">- </t>
  </si>
  <si>
    <t xml:space="preserve">Russia / Moscow </t>
  </si>
  <si>
    <t>4</t>
  </si>
  <si>
    <t>WEIGHT CLASS   56</t>
  </si>
  <si>
    <t>WEIGHT CLASS   75</t>
  </si>
  <si>
    <t>74,00</t>
  </si>
  <si>
    <t>WEIGHT CLASS   82.5</t>
  </si>
  <si>
    <t>165,0</t>
  </si>
  <si>
    <t>170,0</t>
  </si>
  <si>
    <t>WEIGHT CLASS   90</t>
  </si>
  <si>
    <t>175,0</t>
  </si>
  <si>
    <t>Open (10.10.1991)/29</t>
  </si>
  <si>
    <t xml:space="preserve">Russia / Baksan </t>
  </si>
  <si>
    <t>210,0</t>
  </si>
  <si>
    <t>215,0</t>
  </si>
  <si>
    <t>235,0</t>
  </si>
  <si>
    <t>250,0</t>
  </si>
  <si>
    <t>230,0</t>
  </si>
  <si>
    <t>225,0</t>
  </si>
  <si>
    <t>240,0</t>
  </si>
  <si>
    <t>207,5</t>
  </si>
  <si>
    <t>177,5</t>
  </si>
  <si>
    <t>205,0</t>
  </si>
  <si>
    <t>262,5</t>
  </si>
  <si>
    <t>237,5</t>
  </si>
  <si>
    <t>260,0</t>
  </si>
  <si>
    <t>270,0</t>
  </si>
  <si>
    <t>232,5</t>
  </si>
  <si>
    <t>WEIGHT CLASS   100</t>
  </si>
  <si>
    <t>WEIGHT CLASS   125</t>
  </si>
  <si>
    <t>WEIGHT CLASS   140</t>
  </si>
  <si>
    <t>290,0</t>
  </si>
  <si>
    <t>WEIGHT CLASS   140+</t>
  </si>
  <si>
    <t xml:space="preserve">Best lifters </t>
  </si>
  <si>
    <t xml:space="preserve">Open </t>
  </si>
  <si>
    <t xml:space="preserve">Name </t>
  </si>
  <si>
    <t xml:space="preserve">Age class </t>
  </si>
  <si>
    <t>Weight class</t>
  </si>
  <si>
    <t xml:space="preserve">Wilks </t>
  </si>
  <si>
    <t>56</t>
  </si>
  <si>
    <t xml:space="preserve">Men </t>
  </si>
  <si>
    <t>90</t>
  </si>
  <si>
    <t>100</t>
  </si>
  <si>
    <t>265,0</t>
  </si>
  <si>
    <t>280,0</t>
  </si>
  <si>
    <t>242,5</t>
  </si>
  <si>
    <t>285,0</t>
  </si>
  <si>
    <t xml:space="preserve">Russia / Astrakhan </t>
  </si>
  <si>
    <t>272,5</t>
  </si>
  <si>
    <t xml:space="preserve">Suslov N. </t>
  </si>
  <si>
    <t xml:space="preserve">Russia / Bryansk </t>
  </si>
  <si>
    <t>118,40</t>
  </si>
  <si>
    <t>287,5</t>
  </si>
  <si>
    <t>Open (12.03.1987)/33</t>
  </si>
  <si>
    <t>82,50</t>
  </si>
  <si>
    <t>90,00</t>
  </si>
  <si>
    <t>282,5</t>
  </si>
  <si>
    <t>Result</t>
  </si>
  <si>
    <t xml:space="preserve">Result </t>
  </si>
  <si>
    <t xml:space="preserve">Kozyrev O. </t>
  </si>
  <si>
    <t>Kuimov Denis</t>
  </si>
  <si>
    <t xml:space="preserve">Russia / Krymsk </t>
  </si>
  <si>
    <t xml:space="preserve">Mekhtiev R. </t>
  </si>
  <si>
    <t>Arutiunov Tigran</t>
  </si>
  <si>
    <t>Open (02.07.1993)/27</t>
  </si>
  <si>
    <t>95,70</t>
  </si>
  <si>
    <t>116,70</t>
  </si>
  <si>
    <t xml:space="preserve">Russia / Taldom </t>
  </si>
  <si>
    <t>Open (12.06.1984)/36</t>
  </si>
  <si>
    <t xml:space="preserve">Russia / Kursk </t>
  </si>
  <si>
    <t>WRPF PRO World Championship
Bench Press Raw
Russia / Moscow, December 20, 2020</t>
  </si>
  <si>
    <t>Belousov Roman</t>
  </si>
  <si>
    <t>Open (19.10.1991)/29</t>
  </si>
  <si>
    <t>53,60</t>
  </si>
  <si>
    <t xml:space="preserve">Russia / Rossosh </t>
  </si>
  <si>
    <t xml:space="preserve">Lukyanov A. </t>
  </si>
  <si>
    <t>Milostnoiy Stanislav</t>
  </si>
  <si>
    <t>Open (19.01.1978)/42</t>
  </si>
  <si>
    <t>Sychev Sergeiy</t>
  </si>
  <si>
    <t>Open (01.12.1988)/32</t>
  </si>
  <si>
    <t>75,40</t>
  </si>
  <si>
    <t>Sapozhonkov Andreiy</t>
  </si>
  <si>
    <t>Open (26.06.1987)/33</t>
  </si>
  <si>
    <t>277,0</t>
  </si>
  <si>
    <t>Filimonov Oleg</t>
  </si>
  <si>
    <t>95,60</t>
  </si>
  <si>
    <t>Dyakonov Dmitriiy</t>
  </si>
  <si>
    <t>Open (07.07.1988)/32</t>
  </si>
  <si>
    <t>110,70</t>
  </si>
  <si>
    <t>Lisiutin Maksim</t>
  </si>
  <si>
    <t>Open (24.04.1985)/35</t>
  </si>
  <si>
    <t>Markelov Alekseiy</t>
  </si>
  <si>
    <t>Kolokhin Pavel</t>
  </si>
  <si>
    <t>Open (02.07.1984)/36</t>
  </si>
  <si>
    <t>139,40</t>
  </si>
  <si>
    <t xml:space="preserve">Russia / Sudogda </t>
  </si>
  <si>
    <t>277,5</t>
  </si>
  <si>
    <t>Klimov Pavel</t>
  </si>
  <si>
    <t>Open (27.03.1991)/29</t>
  </si>
  <si>
    <t>146,80</t>
  </si>
  <si>
    <t xml:space="preserve">Sarychev K. </t>
  </si>
  <si>
    <t>Kushkhov Aslanbek</t>
  </si>
  <si>
    <t>Open (16.05.1984)/36</t>
  </si>
  <si>
    <t>145,30</t>
  </si>
  <si>
    <t xml:space="preserve">Russia / Nartkala </t>
  </si>
  <si>
    <t xml:space="preserve">Chelabko V. </t>
  </si>
  <si>
    <t>176,8368</t>
  </si>
  <si>
    <t>167,4810</t>
  </si>
  <si>
    <t>166,4250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</si>
</sst>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3">
      <selection activeCell="E12" sqref="E12"/>
    </sheetView>
  </sheetViews>
  <sheetFormatPr defaultColWidth="9.125" defaultRowHeight="12.75"/>
  <cols>
    <col min="1" max="1" width="7.375" style="4" bestFit="1" customWidth="1"/>
    <col min="2" max="2" width="19.125" style="4" bestFit="1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2.125" style="4" customWidth="1"/>
    <col min="7" max="10" width="5.375" style="5" customWidth="1"/>
    <col min="11" max="11" width="10.375" style="5" bestFit="1" customWidth="1"/>
    <col min="12" max="12" width="8.375" style="5" bestFit="1" customWidth="1"/>
    <col min="13" max="13" width="19.75390625" style="4" customWidth="1"/>
    <col min="14" max="16384" width="9.125" style="3" customWidth="1"/>
  </cols>
  <sheetData>
    <row r="1" spans="1:13" s="2" customFormat="1" ht="28.5" customHeight="1">
      <c r="A1" s="38" t="s">
        <v>83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1.5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55" t="s">
        <v>1</v>
      </c>
      <c r="C3" s="48" t="s">
        <v>2</v>
      </c>
      <c r="D3" s="48" t="s">
        <v>3</v>
      </c>
      <c r="E3" s="50" t="s">
        <v>4</v>
      </c>
      <c r="F3" s="50" t="s">
        <v>5</v>
      </c>
      <c r="G3" s="50" t="s">
        <v>6</v>
      </c>
      <c r="H3" s="50"/>
      <c r="I3" s="50"/>
      <c r="J3" s="50"/>
      <c r="K3" s="50" t="s">
        <v>70</v>
      </c>
      <c r="L3" s="50" t="s">
        <v>7</v>
      </c>
      <c r="M3" s="51" t="s">
        <v>8</v>
      </c>
    </row>
    <row r="4" spans="1:13" s="1" customFormat="1" ht="21" customHeight="1" thickBot="1">
      <c r="A4" s="47"/>
      <c r="B4" s="56"/>
      <c r="C4" s="49"/>
      <c r="D4" s="49"/>
      <c r="E4" s="49"/>
      <c r="F4" s="49"/>
      <c r="G4" s="35">
        <v>1</v>
      </c>
      <c r="H4" s="35">
        <v>2</v>
      </c>
      <c r="I4" s="35">
        <v>3</v>
      </c>
      <c r="J4" s="35" t="s">
        <v>15</v>
      </c>
      <c r="K4" s="49"/>
      <c r="L4" s="49"/>
      <c r="M4" s="52"/>
    </row>
    <row r="5" spans="1:10" ht="15">
      <c r="A5" s="53" t="s">
        <v>16</v>
      </c>
      <c r="B5" s="53"/>
      <c r="C5" s="54"/>
      <c r="D5" s="54"/>
      <c r="E5" s="54"/>
      <c r="F5" s="54"/>
      <c r="G5" s="54"/>
      <c r="H5" s="54"/>
      <c r="I5" s="54"/>
      <c r="J5" s="54"/>
    </row>
    <row r="6" spans="1:13" ht="12.75">
      <c r="A6" s="7" t="s">
        <v>9</v>
      </c>
      <c r="B6" s="6" t="s">
        <v>84</v>
      </c>
      <c r="C6" s="6" t="s">
        <v>85</v>
      </c>
      <c r="D6" s="6" t="s">
        <v>86</v>
      </c>
      <c r="E6" s="6" t="str">
        <f>"0,9510"</f>
        <v>0,9510</v>
      </c>
      <c r="F6" s="34" t="s">
        <v>87</v>
      </c>
      <c r="G6" s="18" t="s">
        <v>20</v>
      </c>
      <c r="H6" s="18" t="s">
        <v>21</v>
      </c>
      <c r="I6" s="18" t="s">
        <v>23</v>
      </c>
      <c r="J6" s="19" t="s">
        <v>34</v>
      </c>
      <c r="K6" s="7" t="str">
        <f>"175,0"</f>
        <v>175,0</v>
      </c>
      <c r="L6" s="7" t="str">
        <f>"166,4250"</f>
        <v>166,4250</v>
      </c>
      <c r="M6" s="6" t="s">
        <v>88</v>
      </c>
    </row>
    <row r="7" ht="12.75">
      <c r="B7" s="4" t="s">
        <v>10</v>
      </c>
    </row>
    <row r="8" spans="1:10" ht="1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</row>
    <row r="9" spans="1:13" ht="12.75">
      <c r="A9" s="7" t="s">
        <v>9</v>
      </c>
      <c r="B9" s="6" t="s">
        <v>73</v>
      </c>
      <c r="C9" s="6" t="s">
        <v>24</v>
      </c>
      <c r="D9" s="6" t="s">
        <v>18</v>
      </c>
      <c r="E9" s="6" t="str">
        <f>"0,7193"</f>
        <v>0,7193</v>
      </c>
      <c r="F9" s="6" t="s">
        <v>74</v>
      </c>
      <c r="G9" s="18" t="s">
        <v>35</v>
      </c>
      <c r="H9" s="18" t="s">
        <v>33</v>
      </c>
      <c r="I9" s="19" t="s">
        <v>26</v>
      </c>
      <c r="J9" s="7"/>
      <c r="K9" s="7" t="str">
        <f>"207,5"</f>
        <v>207,5</v>
      </c>
      <c r="L9" s="7" t="str">
        <f>"149,2547"</f>
        <v>149,2547</v>
      </c>
      <c r="M9" s="6" t="s">
        <v>75</v>
      </c>
    </row>
    <row r="10" ht="12.75">
      <c r="B10" s="4" t="s">
        <v>10</v>
      </c>
    </row>
    <row r="11" spans="1:10" ht="15">
      <c r="A11" s="37" t="s">
        <v>19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3" ht="12.75">
      <c r="A12" s="9" t="s">
        <v>9</v>
      </c>
      <c r="B12" s="8" t="s">
        <v>89</v>
      </c>
      <c r="C12" s="8" t="s">
        <v>90</v>
      </c>
      <c r="D12" s="8" t="s">
        <v>67</v>
      </c>
      <c r="E12" s="8" t="str">
        <f>"0,6699"</f>
        <v>0,6699</v>
      </c>
      <c r="F12" s="8" t="s">
        <v>82</v>
      </c>
      <c r="G12" s="20" t="s">
        <v>31</v>
      </c>
      <c r="H12" s="20" t="s">
        <v>30</v>
      </c>
      <c r="I12" s="21" t="s">
        <v>40</v>
      </c>
      <c r="J12" s="9"/>
      <c r="K12" s="9" t="str">
        <f>"230,0"</f>
        <v>230,0</v>
      </c>
      <c r="L12" s="9" t="str">
        <f>"154,0770"</f>
        <v>154,0770</v>
      </c>
      <c r="M12" s="8" t="s">
        <v>13</v>
      </c>
    </row>
    <row r="13" spans="1:13" ht="12.75">
      <c r="A13" s="13" t="s">
        <v>11</v>
      </c>
      <c r="B13" s="12" t="s">
        <v>91</v>
      </c>
      <c r="C13" s="12" t="s">
        <v>92</v>
      </c>
      <c r="D13" s="12" t="s">
        <v>93</v>
      </c>
      <c r="E13" s="12" t="str">
        <f>"0,7099"</f>
        <v>0,7099</v>
      </c>
      <c r="F13" s="12" t="s">
        <v>63</v>
      </c>
      <c r="G13" s="23" t="s">
        <v>26</v>
      </c>
      <c r="H13" s="24" t="s">
        <v>27</v>
      </c>
      <c r="I13" s="24" t="s">
        <v>27</v>
      </c>
      <c r="J13" s="24" t="s">
        <v>27</v>
      </c>
      <c r="K13" s="13" t="str">
        <f>"210,0"</f>
        <v>210,0</v>
      </c>
      <c r="L13" s="13" t="str">
        <f>"149,0790"</f>
        <v>149,0790</v>
      </c>
      <c r="M13" s="12" t="s">
        <v>13</v>
      </c>
    </row>
    <row r="14" ht="12.75">
      <c r="B14" s="4" t="s">
        <v>10</v>
      </c>
    </row>
    <row r="15" spans="1:10" ht="15">
      <c r="A15" s="37" t="s">
        <v>22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3" ht="12.75">
      <c r="A16" s="7" t="s">
        <v>9</v>
      </c>
      <c r="B16" s="6" t="s">
        <v>94</v>
      </c>
      <c r="C16" s="6" t="s">
        <v>95</v>
      </c>
      <c r="D16" s="6" t="s">
        <v>68</v>
      </c>
      <c r="E16" s="6" t="str">
        <f>"0,6384"</f>
        <v>0,6384</v>
      </c>
      <c r="F16" s="6" t="s">
        <v>80</v>
      </c>
      <c r="G16" s="18" t="s">
        <v>39</v>
      </c>
      <c r="H16" s="18" t="s">
        <v>96</v>
      </c>
      <c r="I16" s="19" t="s">
        <v>57</v>
      </c>
      <c r="J16" s="19" t="s">
        <v>57</v>
      </c>
      <c r="K16" s="7" t="str">
        <f>"277,0"</f>
        <v>277,0</v>
      </c>
      <c r="L16" s="7" t="str">
        <f>"176,8368"</f>
        <v>176,8368</v>
      </c>
      <c r="M16" s="6" t="s">
        <v>13</v>
      </c>
    </row>
    <row r="17" ht="12.75">
      <c r="B17" s="4" t="s">
        <v>10</v>
      </c>
    </row>
    <row r="18" spans="1:10" ht="15">
      <c r="A18" s="37" t="s">
        <v>41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3" ht="12.75">
      <c r="A19" s="9" t="s">
        <v>9</v>
      </c>
      <c r="B19" s="8" t="s">
        <v>97</v>
      </c>
      <c r="C19" s="8" t="s">
        <v>66</v>
      </c>
      <c r="D19" s="8" t="s">
        <v>98</v>
      </c>
      <c r="E19" s="8" t="str">
        <f>"0,6203"</f>
        <v>0,6203</v>
      </c>
      <c r="F19" s="25" t="s">
        <v>14</v>
      </c>
      <c r="G19" s="30" t="s">
        <v>36</v>
      </c>
      <c r="H19" s="32" t="s">
        <v>39</v>
      </c>
      <c r="I19" s="20" t="s">
        <v>39</v>
      </c>
      <c r="J19" s="29" t="s">
        <v>61</v>
      </c>
      <c r="K19" s="26" t="str">
        <f>"270,0"</f>
        <v>270,0</v>
      </c>
      <c r="L19" s="9" t="str">
        <f>"167,4810"</f>
        <v>167,4810</v>
      </c>
      <c r="M19" s="8" t="s">
        <v>72</v>
      </c>
    </row>
    <row r="20" spans="1:13" ht="12.75">
      <c r="A20" s="13" t="s">
        <v>11</v>
      </c>
      <c r="B20" s="12" t="s">
        <v>76</v>
      </c>
      <c r="C20" s="12" t="s">
        <v>77</v>
      </c>
      <c r="D20" s="12" t="s">
        <v>78</v>
      </c>
      <c r="E20" s="12" t="str">
        <f>"0,6200"</f>
        <v>0,6200</v>
      </c>
      <c r="F20" s="27" t="s">
        <v>25</v>
      </c>
      <c r="G20" s="31" t="s">
        <v>30</v>
      </c>
      <c r="H20" s="31" t="s">
        <v>37</v>
      </c>
      <c r="I20" s="23" t="s">
        <v>58</v>
      </c>
      <c r="J20" s="28"/>
      <c r="K20" s="28" t="str">
        <f>"242,5"</f>
        <v>242,5</v>
      </c>
      <c r="L20" s="13" t="str">
        <f>"150,3500"</f>
        <v>150,3500</v>
      </c>
      <c r="M20" s="12" t="s">
        <v>13</v>
      </c>
    </row>
    <row r="21" ht="12.75">
      <c r="B21" s="4" t="s">
        <v>10</v>
      </c>
    </row>
    <row r="22" spans="1:10" ht="15">
      <c r="A22" s="37" t="s">
        <v>42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3" ht="12.75">
      <c r="A23" s="9" t="s">
        <v>9</v>
      </c>
      <c r="B23" s="8" t="s">
        <v>99</v>
      </c>
      <c r="C23" s="8" t="s">
        <v>100</v>
      </c>
      <c r="D23" s="8" t="s">
        <v>101</v>
      </c>
      <c r="E23" s="8" t="str">
        <f>"0,5874"</f>
        <v>0,5874</v>
      </c>
      <c r="F23" s="8" t="s">
        <v>60</v>
      </c>
      <c r="G23" s="20" t="s">
        <v>29</v>
      </c>
      <c r="H23" s="20" t="s">
        <v>38</v>
      </c>
      <c r="I23" s="20" t="s">
        <v>39</v>
      </c>
      <c r="J23" s="21" t="s">
        <v>57</v>
      </c>
      <c r="K23" s="9" t="str">
        <f>"270,0"</f>
        <v>270,0</v>
      </c>
      <c r="L23" s="9" t="str">
        <f>"158,5980"</f>
        <v>158,5980</v>
      </c>
      <c r="M23" s="8" t="s">
        <v>13</v>
      </c>
    </row>
    <row r="24" spans="1:13" ht="12.75">
      <c r="A24" s="11" t="s">
        <v>11</v>
      </c>
      <c r="B24" s="10" t="s">
        <v>102</v>
      </c>
      <c r="C24" s="10" t="s">
        <v>103</v>
      </c>
      <c r="D24" s="10" t="s">
        <v>64</v>
      </c>
      <c r="E24" s="10" t="str">
        <f>"0,5768"</f>
        <v>0,5768</v>
      </c>
      <c r="F24" s="10" t="s">
        <v>14</v>
      </c>
      <c r="G24" s="22" t="s">
        <v>28</v>
      </c>
      <c r="H24" s="22" t="s">
        <v>29</v>
      </c>
      <c r="I24" s="22" t="s">
        <v>38</v>
      </c>
      <c r="J24" s="22" t="s">
        <v>56</v>
      </c>
      <c r="K24" s="11" t="str">
        <f>"265,0"</f>
        <v>265,0</v>
      </c>
      <c r="L24" s="11" t="str">
        <f>"152,8520"</f>
        <v>152,8520</v>
      </c>
      <c r="M24" s="10" t="s">
        <v>13</v>
      </c>
    </row>
    <row r="25" spans="1:13" ht="12.75">
      <c r="A25" s="13" t="s">
        <v>12</v>
      </c>
      <c r="B25" s="12" t="s">
        <v>104</v>
      </c>
      <c r="C25" s="12" t="s">
        <v>81</v>
      </c>
      <c r="D25" s="12" t="s">
        <v>79</v>
      </c>
      <c r="E25" s="12" t="str">
        <f>"0,5788"</f>
        <v>0,5788</v>
      </c>
      <c r="F25" s="12" t="s">
        <v>14</v>
      </c>
      <c r="G25" s="23" t="s">
        <v>30</v>
      </c>
      <c r="H25" s="23" t="s">
        <v>32</v>
      </c>
      <c r="I25" s="24" t="s">
        <v>29</v>
      </c>
      <c r="J25" s="24" t="s">
        <v>29</v>
      </c>
      <c r="K25" s="13" t="str">
        <f>"240,0"</f>
        <v>240,0</v>
      </c>
      <c r="L25" s="13" t="str">
        <f>"138,9120"</f>
        <v>138,9120</v>
      </c>
      <c r="M25" s="12" t="s">
        <v>13</v>
      </c>
    </row>
    <row r="26" ht="12.75">
      <c r="B26" s="4" t="s">
        <v>10</v>
      </c>
    </row>
    <row r="27" spans="1:10" ht="15">
      <c r="A27" s="37" t="s">
        <v>43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3" ht="12.75">
      <c r="A28" s="7" t="s">
        <v>9</v>
      </c>
      <c r="B28" s="6" t="s">
        <v>105</v>
      </c>
      <c r="C28" s="6" t="s">
        <v>106</v>
      </c>
      <c r="D28" s="6" t="s">
        <v>107</v>
      </c>
      <c r="E28" s="6" t="str">
        <f>"0,5592"</f>
        <v>0,5592</v>
      </c>
      <c r="F28" s="34" t="s">
        <v>108</v>
      </c>
      <c r="G28" s="18" t="s">
        <v>56</v>
      </c>
      <c r="H28" s="18" t="s">
        <v>109</v>
      </c>
      <c r="I28" s="18" t="s">
        <v>69</v>
      </c>
      <c r="J28" s="18" t="s">
        <v>65</v>
      </c>
      <c r="K28" s="7" t="str">
        <f>"287,5"</f>
        <v>287,5</v>
      </c>
      <c r="L28" s="7" t="str">
        <f>"160,7700"</f>
        <v>160,7700</v>
      </c>
      <c r="M28" s="6" t="s">
        <v>62</v>
      </c>
    </row>
    <row r="29" ht="12.75">
      <c r="B29" s="4" t="s">
        <v>10</v>
      </c>
    </row>
    <row r="30" spans="1:10" ht="15">
      <c r="A30" s="37" t="s">
        <v>45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3" ht="12.75">
      <c r="A31" s="9" t="s">
        <v>9</v>
      </c>
      <c r="B31" s="8" t="s">
        <v>110</v>
      </c>
      <c r="C31" s="8" t="s">
        <v>111</v>
      </c>
      <c r="D31" s="8" t="s">
        <v>112</v>
      </c>
      <c r="E31" s="8" t="str">
        <f>"0,5550"</f>
        <v>0,5550</v>
      </c>
      <c r="F31" s="8" t="s">
        <v>14</v>
      </c>
      <c r="G31" s="20" t="s">
        <v>57</v>
      </c>
      <c r="H31" s="21" t="s">
        <v>44</v>
      </c>
      <c r="I31" s="20" t="s">
        <v>44</v>
      </c>
      <c r="J31" s="9"/>
      <c r="K31" s="9" t="str">
        <f>"290,0"</f>
        <v>290,0</v>
      </c>
      <c r="L31" s="9" t="str">
        <f>"160,9500"</f>
        <v>160,9500</v>
      </c>
      <c r="M31" s="8" t="s">
        <v>113</v>
      </c>
    </row>
    <row r="32" spans="1:13" ht="12.75">
      <c r="A32" s="13" t="s">
        <v>11</v>
      </c>
      <c r="B32" s="12" t="s">
        <v>114</v>
      </c>
      <c r="C32" s="12" t="s">
        <v>115</v>
      </c>
      <c r="D32" s="12" t="s">
        <v>116</v>
      </c>
      <c r="E32" s="12" t="str">
        <f>"0,5558"</f>
        <v>0,5558</v>
      </c>
      <c r="F32" s="33" t="s">
        <v>117</v>
      </c>
      <c r="G32" s="23" t="s">
        <v>61</v>
      </c>
      <c r="H32" s="23" t="s">
        <v>69</v>
      </c>
      <c r="I32" s="24" t="s">
        <v>59</v>
      </c>
      <c r="J32" s="24" t="s">
        <v>59</v>
      </c>
      <c r="K32" s="13" t="str">
        <f>"282,5"</f>
        <v>282,5</v>
      </c>
      <c r="L32" s="13" t="str">
        <f>"157,0135"</f>
        <v>157,0135</v>
      </c>
      <c r="M32" s="12" t="s">
        <v>118</v>
      </c>
    </row>
    <row r="33" ht="12.75">
      <c r="B33" s="4" t="s">
        <v>10</v>
      </c>
    </row>
    <row r="34" ht="12.75">
      <c r="B34" s="4" t="s">
        <v>10</v>
      </c>
    </row>
    <row r="35" ht="12.75">
      <c r="B35" s="4" t="s">
        <v>10</v>
      </c>
    </row>
    <row r="36" spans="2:6" ht="18">
      <c r="B36" s="14" t="s">
        <v>46</v>
      </c>
      <c r="C36" s="14"/>
      <c r="F36" s="3"/>
    </row>
    <row r="37" spans="2:6" ht="15">
      <c r="B37" s="36" t="s">
        <v>53</v>
      </c>
      <c r="C37" s="36"/>
      <c r="F37" s="3"/>
    </row>
    <row r="38" spans="2:6" ht="14.25">
      <c r="B38" s="15"/>
      <c r="C38" s="16" t="s">
        <v>47</v>
      </c>
      <c r="F38" s="3"/>
    </row>
    <row r="39" spans="2:6" ht="15">
      <c r="B39" s="17" t="s">
        <v>48</v>
      </c>
      <c r="C39" s="17" t="s">
        <v>49</v>
      </c>
      <c r="D39" s="17" t="s">
        <v>50</v>
      </c>
      <c r="E39" s="17" t="s">
        <v>71</v>
      </c>
      <c r="F39" s="17" t="s">
        <v>51</v>
      </c>
    </row>
    <row r="40" spans="2:6" ht="12.75">
      <c r="B40" s="4" t="s">
        <v>94</v>
      </c>
      <c r="C40" s="4" t="s">
        <v>47</v>
      </c>
      <c r="D40" s="5" t="s">
        <v>54</v>
      </c>
      <c r="E40" s="5" t="s">
        <v>96</v>
      </c>
      <c r="F40" s="5" t="s">
        <v>119</v>
      </c>
    </row>
    <row r="41" spans="2:6" ht="12.75">
      <c r="B41" s="4" t="s">
        <v>97</v>
      </c>
      <c r="C41" s="4" t="s">
        <v>47</v>
      </c>
      <c r="D41" s="5" t="s">
        <v>55</v>
      </c>
      <c r="E41" s="5" t="s">
        <v>39</v>
      </c>
      <c r="F41" s="5" t="s">
        <v>120</v>
      </c>
    </row>
    <row r="42" spans="2:6" ht="12.75">
      <c r="B42" s="4" t="s">
        <v>84</v>
      </c>
      <c r="C42" s="4" t="s">
        <v>47</v>
      </c>
      <c r="D42" s="5" t="s">
        <v>52</v>
      </c>
      <c r="E42" s="5" t="s">
        <v>23</v>
      </c>
      <c r="F42" s="5" t="s">
        <v>121</v>
      </c>
    </row>
    <row r="43" ht="12.75">
      <c r="B43" s="4" t="s">
        <v>10</v>
      </c>
    </row>
  </sheetData>
  <sheetProtection/>
  <mergeCells count="19">
    <mergeCell ref="A30:J30"/>
    <mergeCell ref="B3:B4"/>
    <mergeCell ref="A8:J8"/>
    <mergeCell ref="A11:J11"/>
    <mergeCell ref="A15:J15"/>
    <mergeCell ref="A18:J18"/>
    <mergeCell ref="A22:J22"/>
    <mergeCell ref="A27:J27"/>
    <mergeCell ref="G3:J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2021-01-01T13:42:58Z</dcterms:modified>
  <cp:category/>
  <cp:version/>
  <cp:contentType/>
  <cp:contentStatus/>
</cp:coreProperties>
</file>